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85" activeTab="0"/>
  </bookViews>
  <sheets>
    <sheet name="CD DUOC 4A" sheetId="1" r:id="rId1"/>
  </sheets>
  <definedNames>
    <definedName name="_xlnm._FilterDatabase" localSheetId="0" hidden="1">'CD DUOC 4A'!$A$11:$BD$19</definedName>
    <definedName name="_xlnm.Print_Titles" localSheetId="0">'CD DUOC 4A'!$7:$10</definedName>
  </definedNames>
  <calcPr fullCalcOnLoad="1"/>
</workbook>
</file>

<file path=xl/comments1.xml><?xml version="1.0" encoding="utf-8"?>
<comments xmlns="http://schemas.openxmlformats.org/spreadsheetml/2006/main">
  <authors>
    <author>User</author>
    <author>BaCuong</author>
    <author>WindowsXP Professional SP3</author>
  </authors>
  <commentList>
    <comment ref="AJ9" authorId="0">
      <text>
        <r>
          <rPr>
            <b/>
            <sz val="9"/>
            <rFont val="Tahoma"/>
            <family val="2"/>
          </rPr>
          <t>Le Quoc Khoi</t>
        </r>
        <r>
          <rPr>
            <sz val="9"/>
            <rFont val="Tahoma"/>
            <family val="2"/>
          </rPr>
          <t xml:space="preserve">
</t>
        </r>
      </text>
    </comment>
    <comment ref="AK9" authorId="0">
      <text>
        <r>
          <rPr>
            <b/>
            <sz val="9"/>
            <rFont val="Tahoma"/>
            <family val="2"/>
          </rPr>
          <t>Pham Hong Quyen</t>
        </r>
      </text>
    </comment>
    <comment ref="AL9" authorId="0">
      <text>
        <r>
          <rPr>
            <b/>
            <sz val="9"/>
            <rFont val="Tahoma"/>
            <family val="2"/>
          </rPr>
          <t>Lam Lam Huy Hoang</t>
        </r>
      </text>
    </comment>
    <comment ref="AM9" authorId="1">
      <text>
        <r>
          <rPr>
            <b/>
            <sz val="8"/>
            <rFont val="Tahoma"/>
            <family val="2"/>
          </rPr>
          <t>Tran Van Toi</t>
        </r>
      </text>
    </comment>
    <comment ref="AN9" authorId="0">
      <text>
        <r>
          <rPr>
            <b/>
            <sz val="9"/>
            <rFont val="Tahoma"/>
            <family val="2"/>
          </rPr>
          <t>Vo Ngoc Hang</t>
        </r>
      </text>
    </comment>
    <comment ref="AO9" authorId="0">
      <text>
        <r>
          <rPr>
            <b/>
            <sz val="9"/>
            <rFont val="Tahoma"/>
            <family val="2"/>
          </rPr>
          <t>Chau Thi Xuan Tho</t>
        </r>
      </text>
    </comment>
    <comment ref="AP9" authorId="0">
      <text>
        <r>
          <rPr>
            <b/>
            <sz val="9"/>
            <rFont val="Tahoma"/>
            <family val="2"/>
          </rPr>
          <t>Chau Thi Xuan Tho</t>
        </r>
        <r>
          <rPr>
            <sz val="9"/>
            <rFont val="Tahoma"/>
            <family val="2"/>
          </rPr>
          <t xml:space="preserve">
</t>
        </r>
      </text>
    </comment>
    <comment ref="AR9" authorId="0">
      <text>
        <r>
          <rPr>
            <b/>
            <sz val="9"/>
            <rFont val="Tahoma"/>
            <family val="2"/>
          </rPr>
          <t>Pham Thi Huyen Trang</t>
        </r>
      </text>
    </comment>
    <comment ref="AS9" authorId="0">
      <text>
        <r>
          <rPr>
            <b/>
            <sz val="9"/>
            <rFont val="Tahoma"/>
            <family val="2"/>
          </rPr>
          <t>Chau Thi Xuan Tho</t>
        </r>
      </text>
    </comment>
    <comment ref="AT9" authorId="0">
      <text>
        <r>
          <rPr>
            <b/>
            <sz val="9"/>
            <rFont val="Tahoma"/>
            <family val="2"/>
          </rPr>
          <t>Pham Hong Quyen</t>
        </r>
      </text>
    </comment>
    <comment ref="AU9" authorId="0">
      <text>
        <r>
          <rPr>
            <b/>
            <sz val="9"/>
            <rFont val="Tahoma"/>
            <family val="2"/>
          </rPr>
          <t>Luu Thi Minh Thu</t>
        </r>
      </text>
    </comment>
    <comment ref="AV9" authorId="2">
      <text>
        <r>
          <rPr>
            <b/>
            <sz val="8"/>
            <rFont val="Tahoma"/>
            <family val="2"/>
          </rPr>
          <t>DS Quyen</t>
        </r>
      </text>
    </comment>
    <comment ref="AW9" authorId="1">
      <text>
        <r>
          <rPr>
            <b/>
            <sz val="8"/>
            <rFont val="Tahoma"/>
            <family val="2"/>
          </rPr>
          <t>Giau</t>
        </r>
      </text>
    </comment>
  </commentList>
</comments>
</file>

<file path=xl/sharedStrings.xml><?xml version="1.0" encoding="utf-8"?>
<sst xmlns="http://schemas.openxmlformats.org/spreadsheetml/2006/main" count="162" uniqueCount="115">
  <si>
    <t xml:space="preserve">TRƯỜNG CAO ĐẲNG Y TẾ </t>
  </si>
  <si>
    <t>CÔNG HÒA XÃ HỘI CHỦ NGHĨA VIỆT NAM</t>
  </si>
  <si>
    <t>Độc lập - Tự do - Hạnh Phúc</t>
  </si>
  <si>
    <t>TT</t>
  </si>
  <si>
    <t>HỌ VÀ TÊN</t>
  </si>
  <si>
    <t>Năm sinh</t>
  </si>
  <si>
    <t>Nơi sinh</t>
  </si>
  <si>
    <t>Xếp loại học tập</t>
  </si>
  <si>
    <t>Ghi chú</t>
  </si>
  <si>
    <t>Sinh học và Di truyền (2)</t>
  </si>
  <si>
    <t>Những NLCB CN Mác-Lênin 1 (3)</t>
  </si>
  <si>
    <t>Nam</t>
  </si>
  <si>
    <t>Nữ</t>
  </si>
  <si>
    <t>TK</t>
  </si>
  <si>
    <t>TK2</t>
  </si>
  <si>
    <t>Linh</t>
  </si>
  <si>
    <t>Đầm Dơi, Cà Mau</t>
  </si>
  <si>
    <t>- Trung bình khá :</t>
  </si>
  <si>
    <t>- Trung bình :</t>
  </si>
  <si>
    <t>LẬP BẢNG</t>
  </si>
  <si>
    <t/>
  </si>
  <si>
    <t>TX Bạc Liêu, Bạc Liêu</t>
  </si>
  <si>
    <t>Nguyễn Thị Thùy</t>
  </si>
  <si>
    <t>Phạm Minh</t>
  </si>
  <si>
    <t>Toàn</t>
  </si>
  <si>
    <t>18/02/96</t>
  </si>
  <si>
    <t>Xác suất thống kê y dược (3)</t>
  </si>
  <si>
    <t>Anh văn 1 (5)</t>
  </si>
  <si>
    <t>Những NLCB CN Mác-Lênin 2 (5)</t>
  </si>
  <si>
    <t>Giáo dục thể chất (ĐK)</t>
  </si>
  <si>
    <t>ĐK</t>
  </si>
  <si>
    <t>Tin học (3)</t>
  </si>
  <si>
    <t>Vi sinh - Ký sinh trùng (3)</t>
  </si>
  <si>
    <t>Vật lý đại cương - Lý sinh (2)</t>
  </si>
  <si>
    <t>Tư tưởng Hồ Chí Minh (3)</t>
  </si>
  <si>
    <t>Hóa sinh (3)</t>
  </si>
  <si>
    <t>Hóa học đại cương - vô cở (4)</t>
  </si>
  <si>
    <t>Hóa hữu cơ (3)</t>
  </si>
  <si>
    <t>Giải phẫu - Sinh lý (5)</t>
  </si>
  <si>
    <t>Thực vật (4)</t>
  </si>
  <si>
    <t>Anh văn 2 (5)</t>
  </si>
  <si>
    <t>- Xuất sắc :</t>
  </si>
  <si>
    <t>- Giỏi :</t>
  </si>
  <si>
    <t>Hóa phân tích (5)</t>
  </si>
  <si>
    <t>Hóa Dược (5)</t>
  </si>
  <si>
    <t>Dược lý 1 (5)</t>
  </si>
  <si>
    <t>Dược lý 2 (5)</t>
  </si>
  <si>
    <t>Bào chế (5)</t>
  </si>
  <si>
    <t>Dược liệu (5)</t>
  </si>
  <si>
    <t>Kiểm nghiệm (5)</t>
  </si>
  <si>
    <t>T Bình</t>
  </si>
  <si>
    <t>Giáo dục quốc phòng (ĐK)</t>
  </si>
  <si>
    <t>Điểm TBC học tập, 10 HP (49 ĐVHT)</t>
  </si>
  <si>
    <t>Điểm TBC học tập, 14 HP (39 ĐVHT)</t>
  </si>
  <si>
    <t>Chuyên ngành: Cao đẳng Dược học, niên khóa 2014 - 2017</t>
  </si>
  <si>
    <t>Bệnh học 2 (3)</t>
  </si>
  <si>
    <t>Quản lý tồn trữ thuốc (5)</t>
  </si>
  <si>
    <t>Marketing Dược (3)</t>
  </si>
  <si>
    <t xml:space="preserve">- Kém: </t>
  </si>
  <si>
    <t>Mã HS-SV</t>
  </si>
  <si>
    <t>Dược lâm sàng (6)</t>
  </si>
  <si>
    <t>Bệnh học 1 (5)</t>
  </si>
  <si>
    <t>Đảm bảo chất lượng thuốc (3)</t>
  </si>
  <si>
    <t>Pháp chế dược (3)</t>
  </si>
  <si>
    <t>Quản trị Kinh doanh dược (3)</t>
  </si>
  <si>
    <t>Pháp luật - Tổ chức và quản lý dược (3)</t>
  </si>
  <si>
    <t>Kinh tế dược (4)</t>
  </si>
  <si>
    <t>Đường lối CM Đảng cộng sản Việt Nam (4)</t>
  </si>
  <si>
    <t>Kỹ năng giao tiếp bán hàng (5)</t>
  </si>
  <si>
    <t>Thực tế ngành I [Quản lý thuốc] (5)</t>
  </si>
  <si>
    <t>Thực tế ngành II [Cung ứng thuốc] (5)</t>
  </si>
  <si>
    <t>Điểm trung bình chung toàn khóa</t>
  </si>
  <si>
    <t>Số học phần còn nợ trong năm</t>
  </si>
  <si>
    <t>Xét điều kiện dự thi tốt nghiệp</t>
  </si>
  <si>
    <t>Điểm TBC học tập, 14 HP (57 ĐVHT)</t>
  </si>
  <si>
    <t>Đ</t>
  </si>
  <si>
    <t>K</t>
  </si>
  <si>
    <t>* Xếp loại học tập năm 3:</t>
  </si>
  <si>
    <t>Điểm thi tốt nghiệp</t>
  </si>
  <si>
    <t>ĐIỂM THỰC HÀNH NGHỀ (0)</t>
  </si>
  <si>
    <t>Điểm TBCHT cả khóa
(150 ĐVHT)</t>
  </si>
  <si>
    <t>XẾP LOẠI</t>
  </si>
  <si>
    <t>Môn thi tốt nghiệp dưới 5</t>
  </si>
  <si>
    <t>Xét tốt nghiệp</t>
  </si>
  <si>
    <t>Triết học Mác Lênin - Tư tưởng Hồ Chí Minh</t>
  </si>
  <si>
    <t>Lý thuyết tổng hợp (3)</t>
  </si>
  <si>
    <t>Thực hành nghề (2)</t>
  </si>
  <si>
    <t>ĐIỂM THI THỰC HÀNH NGHỀ</t>
  </si>
  <si>
    <t>Công nhận tốt nghiệp</t>
  </si>
  <si>
    <t>Khôngcông nhận tốt nghiệp</t>
  </si>
  <si>
    <t>Hoá Dược (2)</t>
  </si>
  <si>
    <t>Hoá Dược 1</t>
  </si>
  <si>
    <t xml:space="preserve">Hoá Dược 2 </t>
  </si>
  <si>
    <t>Dược Liệu (2)</t>
  </si>
  <si>
    <t>Baò chế (3)</t>
  </si>
  <si>
    <t>Baò chế 1</t>
  </si>
  <si>
    <t>Baò chế 2</t>
  </si>
  <si>
    <t>Điểm quá trình</t>
  </si>
  <si>
    <t>HỘI ĐỒNG THI TỐT NGHIỆP</t>
  </si>
  <si>
    <t>* Xét tốt nghiệp:</t>
  </si>
  <si>
    <t>- Được công nhận tốt nghiệp:</t>
  </si>
  <si>
    <t>- Không được công nhận tốt nghiệp:</t>
  </si>
  <si>
    <t>SL</t>
  </si>
  <si>
    <t>Tỷ lệ %</t>
  </si>
  <si>
    <t>PHÓ CHỦ TỊCH HỘI ĐỒNG</t>
  </si>
  <si>
    <t>CHỦ TỊCH HỘI ĐỒNG</t>
  </si>
  <si>
    <t>01/01/1995</t>
  </si>
  <si>
    <t>(Đối tượng: Thi lại tốt nghiệp)</t>
  </si>
  <si>
    <t>Nguyễn Kim Nhang</t>
  </si>
  <si>
    <t>Huỳnh Điền Côn</t>
  </si>
  <si>
    <t>Phạm Ngọc Điệp</t>
  </si>
  <si>
    <t>Bạc Liêu, ngày 20 tháng 9 năm 2019</t>
  </si>
  <si>
    <t>Ghi chú: Danh sách này có 02 sinh viên</t>
  </si>
  <si>
    <t>KẾT QUẢ THI VÀ XÉT TỐT NGHIỆP, KỲ THI THÁNG 8 NĂM 2019, LỚP CĐ DƯỢC 4A</t>
  </si>
  <si>
    <t>* Thông qua Hội đồng ngày 24/9/2019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</si>
</sst>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0000"/>
    <numFmt numFmtId="175" formatCode="0.000"/>
    <numFmt numFmtId="176" formatCode="#,##0.000"/>
    <numFmt numFmtId="177" formatCode="[$-409]dddd\,\ mmmm\ dd\,\ yyyy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sz val="10"/>
      <name val="VNI-Times"/>
      <family val="0"/>
    </font>
    <font>
      <sz val="9"/>
      <name val=".VnTime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32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textRotation="90"/>
    </xf>
    <xf numFmtId="3" fontId="4" fillId="0" borderId="10" xfId="0" applyNumberFormat="1" applyFont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1" fontId="14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15" fillId="32" borderId="10" xfId="0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1" fontId="15" fillId="32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textRotation="90" wrapText="1"/>
    </xf>
    <xf numFmtId="0" fontId="13" fillId="32" borderId="10" xfId="0" applyFont="1" applyFill="1" applyBorder="1" applyAlignment="1">
      <alignment horizontal="center" textRotation="9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textRotation="90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32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Alignment="1" quotePrefix="1">
      <alignment vertical="center"/>
    </xf>
    <xf numFmtId="2" fontId="5" fillId="0" borderId="0" xfId="0" applyNumberFormat="1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 quotePrefix="1">
      <alignment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2" fontId="18" fillId="0" borderId="0" xfId="0" applyNumberFormat="1" applyFont="1" applyFill="1" applyAlignment="1">
      <alignment horizontal="left"/>
    </xf>
    <xf numFmtId="0" fontId="4" fillId="0" borderId="0" xfId="0" applyFont="1" applyFill="1" applyAlignment="1" quotePrefix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0" fontId="19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58" fillId="35" borderId="10" xfId="0" applyNumberFormat="1" applyFont="1" applyFill="1" applyBorder="1" applyAlignment="1">
      <alignment horizontal="center"/>
    </xf>
    <xf numFmtId="1" fontId="58" fillId="35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textRotation="90" wrapText="1"/>
    </xf>
    <xf numFmtId="0" fontId="5" fillId="0" borderId="0" xfId="0" applyFont="1" applyFill="1" applyAlignment="1" quotePrefix="1">
      <alignment horizontal="center" vertical="center" wrapText="1"/>
    </xf>
    <xf numFmtId="1" fontId="4" fillId="0" borderId="10" xfId="0" applyNumberFormat="1" applyFont="1" applyBorder="1" applyAlignment="1">
      <alignment horizontal="center" textRotation="90" wrapText="1"/>
    </xf>
    <xf numFmtId="0" fontId="5" fillId="0" borderId="10" xfId="0" applyNumberFormat="1" applyFont="1" applyFill="1" applyBorder="1" applyAlignment="1">
      <alignment horizontal="center" textRotation="90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textRotation="90" wrapText="1"/>
    </xf>
    <xf numFmtId="0" fontId="12" fillId="32" borderId="10" xfId="0" applyFont="1" applyFill="1" applyBorder="1" applyAlignment="1">
      <alignment horizontal="center" textRotation="90" wrapText="1"/>
    </xf>
    <xf numFmtId="1" fontId="5" fillId="0" borderId="10" xfId="0" applyNumberFormat="1" applyFont="1" applyFill="1" applyBorder="1" applyAlignment="1">
      <alignment horizontal="center" textRotation="90" wrapText="1"/>
    </xf>
    <xf numFmtId="2" fontId="13" fillId="0" borderId="10" xfId="0" applyNumberFormat="1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209550</xdr:rowOff>
    </xdr:from>
    <xdr:to>
      <xdr:col>3</xdr:col>
      <xdr:colOff>190500</xdr:colOff>
      <xdr:row>1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1228725" y="457200"/>
          <a:ext cx="800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1"/>
  <sheetViews>
    <sheetView tabSelected="1" zoomScalePageLayoutView="0" workbookViewId="0" topLeftCell="A10">
      <selection activeCell="E25" sqref="E25"/>
    </sheetView>
  </sheetViews>
  <sheetFormatPr defaultColWidth="9.140625" defaultRowHeight="54.75" customHeight="1"/>
  <cols>
    <col min="1" max="1" width="3.421875" style="32" customWidth="1"/>
    <col min="2" max="2" width="10.00390625" style="32" customWidth="1"/>
    <col min="3" max="3" width="14.140625" style="86" customWidth="1"/>
    <col min="4" max="4" width="5.8515625" style="86" customWidth="1"/>
    <col min="5" max="5" width="7.421875" style="32" customWidth="1"/>
    <col min="6" max="6" width="9.421875" style="89" customWidth="1"/>
    <col min="7" max="7" width="18.57421875" style="31" customWidth="1"/>
    <col min="8" max="8" width="3.00390625" style="83" hidden="1" customWidth="1"/>
    <col min="9" max="9" width="3.140625" style="83" hidden="1" customWidth="1"/>
    <col min="10" max="21" width="2.57421875" style="83" hidden="1" customWidth="1"/>
    <col min="22" max="22" width="4.28125" style="83" customWidth="1"/>
    <col min="23" max="23" width="7.57421875" style="83" hidden="1" customWidth="1"/>
    <col min="24" max="33" width="2.57421875" style="83" hidden="1" customWidth="1"/>
    <col min="34" max="34" width="4.28125" style="83" customWidth="1"/>
    <col min="35" max="35" width="7.140625" style="83" hidden="1" customWidth="1"/>
    <col min="36" max="43" width="2.57421875" style="83" hidden="1" customWidth="1"/>
    <col min="44" max="49" width="2.57421875" style="36" hidden="1" customWidth="1"/>
    <col min="50" max="50" width="4.421875" style="36" customWidth="1"/>
    <col min="51" max="51" width="6.7109375" style="23" hidden="1" customWidth="1"/>
    <col min="52" max="52" width="4.421875" style="23" hidden="1" customWidth="1"/>
    <col min="53" max="55" width="2.140625" style="23" hidden="1" customWidth="1"/>
    <col min="56" max="56" width="3.57421875" style="23" hidden="1" customWidth="1"/>
    <col min="57" max="57" width="3.421875" style="23" hidden="1" customWidth="1"/>
    <col min="58" max="58" width="3.7109375" style="23" hidden="1" customWidth="1"/>
    <col min="59" max="59" width="5.57421875" style="23" customWidth="1"/>
    <col min="60" max="60" width="4.8515625" style="23" customWidth="1"/>
    <col min="61" max="61" width="5.00390625" style="23" customWidth="1"/>
    <col min="62" max="69" width="9.140625" style="23" hidden="1" customWidth="1"/>
    <col min="70" max="70" width="6.140625" style="23" customWidth="1"/>
    <col min="71" max="71" width="4.8515625" style="23" customWidth="1"/>
    <col min="72" max="72" width="4.7109375" style="23" customWidth="1"/>
    <col min="73" max="73" width="4.421875" style="23" customWidth="1"/>
    <col min="74" max="74" width="8.140625" style="23" customWidth="1"/>
    <col min="75" max="75" width="6.140625" style="23" customWidth="1"/>
    <col min="76" max="16384" width="9.140625" style="23" customWidth="1"/>
  </cols>
  <sheetData>
    <row r="1" spans="1:75" ht="19.5" customHeight="1">
      <c r="A1" s="131" t="s">
        <v>0</v>
      </c>
      <c r="B1" s="131"/>
      <c r="C1" s="131"/>
      <c r="D1" s="131"/>
      <c r="E1" s="131"/>
      <c r="F1" s="131"/>
      <c r="G1" s="132" t="s">
        <v>1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</row>
    <row r="2" spans="1:75" ht="19.5" customHeight="1">
      <c r="A2" s="132" t="s">
        <v>98</v>
      </c>
      <c r="B2" s="132"/>
      <c r="C2" s="132"/>
      <c r="D2" s="132"/>
      <c r="E2" s="132"/>
      <c r="F2" s="132"/>
      <c r="G2" s="133" t="s">
        <v>2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</row>
    <row r="3" spans="1:43" ht="5.25" customHeight="1">
      <c r="A3" s="34"/>
      <c r="B3" s="34"/>
      <c r="C3" s="34"/>
      <c r="D3" s="34"/>
      <c r="E3" s="33"/>
      <c r="F3" s="33"/>
      <c r="G3" s="33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75" ht="24" customHeight="1">
      <c r="A4" s="134" t="s">
        <v>113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75" ht="18.75" customHeight="1">
      <c r="A5" s="135" t="s">
        <v>54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</row>
    <row r="6" spans="1:75" ht="18" customHeight="1">
      <c r="A6" s="106" t="s">
        <v>107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</row>
    <row r="7" spans="1:75" ht="25.5" customHeight="1">
      <c r="A7" s="129" t="s">
        <v>3</v>
      </c>
      <c r="B7" s="129" t="s">
        <v>59</v>
      </c>
      <c r="C7" s="129" t="s">
        <v>4</v>
      </c>
      <c r="D7" s="129"/>
      <c r="E7" s="129" t="s">
        <v>5</v>
      </c>
      <c r="F7" s="129"/>
      <c r="G7" s="129" t="s">
        <v>6</v>
      </c>
      <c r="H7" s="39" t="s">
        <v>97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130" t="s">
        <v>97</v>
      </c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39"/>
      <c r="AZ7" s="123" t="s">
        <v>71</v>
      </c>
      <c r="BA7" s="124" t="s">
        <v>72</v>
      </c>
      <c r="BB7" s="124"/>
      <c r="BC7" s="124"/>
      <c r="BD7" s="124" t="s">
        <v>73</v>
      </c>
      <c r="BE7" s="124"/>
      <c r="BF7" s="125" t="s">
        <v>8</v>
      </c>
      <c r="BG7" s="117" t="s">
        <v>78</v>
      </c>
      <c r="BH7" s="117"/>
      <c r="BI7" s="117"/>
      <c r="BJ7" s="117"/>
      <c r="BK7" s="117"/>
      <c r="BL7" s="117"/>
      <c r="BM7" s="117"/>
      <c r="BN7" s="117"/>
      <c r="BO7" s="92"/>
      <c r="BP7" s="92"/>
      <c r="BQ7" s="126" t="s">
        <v>79</v>
      </c>
      <c r="BR7" s="112" t="s">
        <v>80</v>
      </c>
      <c r="BS7" s="114" t="s">
        <v>81</v>
      </c>
      <c r="BT7" s="115" t="s">
        <v>82</v>
      </c>
      <c r="BU7" s="116" t="s">
        <v>83</v>
      </c>
      <c r="BV7" s="116"/>
      <c r="BW7" s="118" t="s">
        <v>8</v>
      </c>
    </row>
    <row r="8" spans="1:75" ht="16.5" customHeight="1">
      <c r="A8" s="129"/>
      <c r="B8" s="129"/>
      <c r="C8" s="129"/>
      <c r="D8" s="129"/>
      <c r="E8" s="129"/>
      <c r="F8" s="129"/>
      <c r="G8" s="12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119" t="s">
        <v>53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119" t="s">
        <v>52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120" t="s">
        <v>74</v>
      </c>
      <c r="AY8" s="39"/>
      <c r="AZ8" s="123"/>
      <c r="BA8" s="124"/>
      <c r="BB8" s="124"/>
      <c r="BC8" s="124"/>
      <c r="BD8" s="124"/>
      <c r="BE8" s="124"/>
      <c r="BF8" s="125"/>
      <c r="BG8" s="121" t="s">
        <v>84</v>
      </c>
      <c r="BH8" s="122" t="s">
        <v>85</v>
      </c>
      <c r="BI8" s="127" t="s">
        <v>86</v>
      </c>
      <c r="BJ8" s="128" t="s">
        <v>87</v>
      </c>
      <c r="BK8" s="128"/>
      <c r="BL8" s="128"/>
      <c r="BM8" s="128"/>
      <c r="BN8" s="128"/>
      <c r="BO8" s="2"/>
      <c r="BP8" s="2"/>
      <c r="BQ8" s="126"/>
      <c r="BR8" s="112"/>
      <c r="BS8" s="114"/>
      <c r="BT8" s="115"/>
      <c r="BU8" s="112" t="s">
        <v>88</v>
      </c>
      <c r="BV8" s="112" t="s">
        <v>89</v>
      </c>
      <c r="BW8" s="118"/>
    </row>
    <row r="9" spans="1:75" ht="180.75" customHeight="1">
      <c r="A9" s="129"/>
      <c r="B9" s="129"/>
      <c r="C9" s="129"/>
      <c r="D9" s="129"/>
      <c r="E9" s="129"/>
      <c r="F9" s="129"/>
      <c r="G9" s="129"/>
      <c r="H9" s="40" t="s">
        <v>51</v>
      </c>
      <c r="I9" s="40" t="s">
        <v>29</v>
      </c>
      <c r="J9" s="40" t="s">
        <v>10</v>
      </c>
      <c r="K9" s="40" t="s">
        <v>28</v>
      </c>
      <c r="L9" s="40" t="s">
        <v>34</v>
      </c>
      <c r="M9" s="40" t="s">
        <v>33</v>
      </c>
      <c r="N9" s="40" t="s">
        <v>9</v>
      </c>
      <c r="O9" s="40" t="s">
        <v>26</v>
      </c>
      <c r="P9" s="40" t="s">
        <v>27</v>
      </c>
      <c r="Q9" s="40" t="s">
        <v>31</v>
      </c>
      <c r="R9" s="40" t="s">
        <v>32</v>
      </c>
      <c r="S9" s="40" t="s">
        <v>35</v>
      </c>
      <c r="T9" s="40" t="s">
        <v>36</v>
      </c>
      <c r="U9" s="40" t="s">
        <v>37</v>
      </c>
      <c r="V9" s="119"/>
      <c r="W9" s="38" t="s">
        <v>7</v>
      </c>
      <c r="X9" s="40" t="s">
        <v>40</v>
      </c>
      <c r="Y9" s="40" t="s">
        <v>38</v>
      </c>
      <c r="Z9" s="40" t="s">
        <v>39</v>
      </c>
      <c r="AA9" s="40" t="s">
        <v>43</v>
      </c>
      <c r="AB9" s="40" t="s">
        <v>44</v>
      </c>
      <c r="AC9" s="40" t="s">
        <v>45</v>
      </c>
      <c r="AD9" s="40" t="s">
        <v>46</v>
      </c>
      <c r="AE9" s="40" t="s">
        <v>47</v>
      </c>
      <c r="AF9" s="40" t="s">
        <v>48</v>
      </c>
      <c r="AG9" s="40" t="s">
        <v>49</v>
      </c>
      <c r="AH9" s="119"/>
      <c r="AI9" s="38" t="s">
        <v>7</v>
      </c>
      <c r="AJ9" s="41" t="s">
        <v>67</v>
      </c>
      <c r="AK9" s="41" t="s">
        <v>65</v>
      </c>
      <c r="AL9" s="41" t="s">
        <v>61</v>
      </c>
      <c r="AM9" s="41" t="s">
        <v>55</v>
      </c>
      <c r="AN9" s="41" t="s">
        <v>62</v>
      </c>
      <c r="AO9" s="41" t="s">
        <v>66</v>
      </c>
      <c r="AP9" s="41" t="s">
        <v>57</v>
      </c>
      <c r="AQ9" s="41" t="s">
        <v>56</v>
      </c>
      <c r="AR9" s="41" t="s">
        <v>60</v>
      </c>
      <c r="AS9" s="41" t="s">
        <v>68</v>
      </c>
      <c r="AT9" s="41" t="s">
        <v>63</v>
      </c>
      <c r="AU9" s="41" t="s">
        <v>64</v>
      </c>
      <c r="AV9" s="41" t="s">
        <v>69</v>
      </c>
      <c r="AW9" s="41" t="s">
        <v>70</v>
      </c>
      <c r="AX9" s="120"/>
      <c r="AY9" s="93" t="s">
        <v>7</v>
      </c>
      <c r="AZ9" s="123"/>
      <c r="BA9" s="124"/>
      <c r="BB9" s="124"/>
      <c r="BC9" s="124"/>
      <c r="BD9" s="124"/>
      <c r="BE9" s="124"/>
      <c r="BF9" s="125"/>
      <c r="BG9" s="121"/>
      <c r="BH9" s="122"/>
      <c r="BI9" s="127"/>
      <c r="BJ9" s="3" t="s">
        <v>90</v>
      </c>
      <c r="BK9" s="3" t="s">
        <v>91</v>
      </c>
      <c r="BL9" s="3" t="s">
        <v>92</v>
      </c>
      <c r="BM9" s="3" t="s">
        <v>93</v>
      </c>
      <c r="BN9" s="3" t="s">
        <v>94</v>
      </c>
      <c r="BO9" s="3" t="s">
        <v>95</v>
      </c>
      <c r="BP9" s="3" t="s">
        <v>96</v>
      </c>
      <c r="BQ9" s="126"/>
      <c r="BR9" s="112"/>
      <c r="BS9" s="114"/>
      <c r="BT9" s="115"/>
      <c r="BU9" s="112"/>
      <c r="BV9" s="112"/>
      <c r="BW9" s="118"/>
    </row>
    <row r="10" spans="1:75" ht="18.75" customHeight="1">
      <c r="A10" s="129"/>
      <c r="B10" s="129"/>
      <c r="C10" s="129"/>
      <c r="D10" s="129"/>
      <c r="E10" s="30" t="s">
        <v>11</v>
      </c>
      <c r="F10" s="42" t="s">
        <v>12</v>
      </c>
      <c r="G10" s="129"/>
      <c r="H10" s="43" t="s">
        <v>30</v>
      </c>
      <c r="I10" s="43" t="s">
        <v>30</v>
      </c>
      <c r="J10" s="43">
        <v>3</v>
      </c>
      <c r="K10" s="43">
        <v>5</v>
      </c>
      <c r="L10" s="43">
        <v>3</v>
      </c>
      <c r="M10" s="43">
        <v>2</v>
      </c>
      <c r="N10" s="43">
        <v>2</v>
      </c>
      <c r="O10" s="43">
        <v>3</v>
      </c>
      <c r="P10" s="43">
        <v>5</v>
      </c>
      <c r="Q10" s="43">
        <v>3</v>
      </c>
      <c r="R10" s="43">
        <v>3</v>
      </c>
      <c r="S10" s="43">
        <v>3</v>
      </c>
      <c r="T10" s="43">
        <v>4</v>
      </c>
      <c r="U10" s="43">
        <v>3</v>
      </c>
      <c r="V10" s="44">
        <v>39</v>
      </c>
      <c r="W10" s="44"/>
      <c r="X10" s="43">
        <v>5</v>
      </c>
      <c r="Y10" s="43">
        <v>5</v>
      </c>
      <c r="Z10" s="43">
        <v>4</v>
      </c>
      <c r="AA10" s="43">
        <v>5</v>
      </c>
      <c r="AB10" s="43">
        <v>5</v>
      </c>
      <c r="AC10" s="43">
        <v>5</v>
      </c>
      <c r="AD10" s="43">
        <v>5</v>
      </c>
      <c r="AE10" s="43">
        <v>5</v>
      </c>
      <c r="AF10" s="43">
        <v>5</v>
      </c>
      <c r="AG10" s="43">
        <v>5</v>
      </c>
      <c r="AH10" s="44">
        <v>49</v>
      </c>
      <c r="AI10" s="44"/>
      <c r="AJ10" s="45">
        <v>4</v>
      </c>
      <c r="AK10" s="45">
        <v>3</v>
      </c>
      <c r="AL10" s="45">
        <v>5</v>
      </c>
      <c r="AM10" s="45">
        <v>3</v>
      </c>
      <c r="AN10" s="45">
        <v>3</v>
      </c>
      <c r="AO10" s="45">
        <v>4</v>
      </c>
      <c r="AP10" s="45">
        <v>3</v>
      </c>
      <c r="AQ10" s="45">
        <v>5</v>
      </c>
      <c r="AR10" s="45">
        <v>6</v>
      </c>
      <c r="AS10" s="45">
        <v>5</v>
      </c>
      <c r="AT10" s="45">
        <v>3</v>
      </c>
      <c r="AU10" s="45">
        <v>3</v>
      </c>
      <c r="AV10" s="45">
        <v>5</v>
      </c>
      <c r="AW10" s="45">
        <v>5</v>
      </c>
      <c r="AX10" s="46">
        <v>57</v>
      </c>
      <c r="AY10" s="49"/>
      <c r="AZ10" s="123"/>
      <c r="BA10" s="47">
        <v>1</v>
      </c>
      <c r="BB10" s="47">
        <v>2</v>
      </c>
      <c r="BC10" s="47">
        <v>3</v>
      </c>
      <c r="BD10" s="30" t="s">
        <v>75</v>
      </c>
      <c r="BE10" s="30" t="s">
        <v>76</v>
      </c>
      <c r="BF10" s="125"/>
      <c r="BG10" s="4" t="s">
        <v>30</v>
      </c>
      <c r="BH10" s="5">
        <v>3</v>
      </c>
      <c r="BI10" s="6">
        <v>2</v>
      </c>
      <c r="BJ10" s="3"/>
      <c r="BK10" s="3"/>
      <c r="BL10" s="3"/>
      <c r="BM10" s="3"/>
      <c r="BN10" s="3"/>
      <c r="BO10" s="3"/>
      <c r="BP10" s="3"/>
      <c r="BQ10" s="126"/>
      <c r="BR10" s="7">
        <v>150</v>
      </c>
      <c r="BS10" s="114"/>
      <c r="BT10" s="115"/>
      <c r="BU10" s="112"/>
      <c r="BV10" s="112"/>
      <c r="BW10" s="118"/>
    </row>
    <row r="11" spans="1:75" ht="20.25" customHeight="1" hidden="1">
      <c r="A11" s="37"/>
      <c r="B11" s="37"/>
      <c r="C11" s="94"/>
      <c r="D11" s="94"/>
      <c r="E11" s="37"/>
      <c r="F11" s="48"/>
      <c r="G11" s="37"/>
      <c r="H11" s="44" t="s">
        <v>13</v>
      </c>
      <c r="I11" s="44" t="s">
        <v>14</v>
      </c>
      <c r="J11" s="44" t="s">
        <v>14</v>
      </c>
      <c r="K11" s="44" t="s">
        <v>14</v>
      </c>
      <c r="L11" s="44" t="s">
        <v>14</v>
      </c>
      <c r="M11" s="44" t="s">
        <v>14</v>
      </c>
      <c r="N11" s="44" t="s">
        <v>14</v>
      </c>
      <c r="O11" s="44" t="s">
        <v>14</v>
      </c>
      <c r="P11" s="44" t="s">
        <v>14</v>
      </c>
      <c r="Q11" s="44" t="s">
        <v>14</v>
      </c>
      <c r="R11" s="44" t="s">
        <v>14</v>
      </c>
      <c r="S11" s="44" t="s">
        <v>14</v>
      </c>
      <c r="T11" s="44" t="s">
        <v>14</v>
      </c>
      <c r="U11" s="44" t="s">
        <v>14</v>
      </c>
      <c r="V11" s="44"/>
      <c r="W11" s="44"/>
      <c r="X11" s="44" t="s">
        <v>14</v>
      </c>
      <c r="Y11" s="44" t="s">
        <v>14</v>
      </c>
      <c r="Z11" s="44" t="s">
        <v>14</v>
      </c>
      <c r="AA11" s="44" t="s">
        <v>14</v>
      </c>
      <c r="AB11" s="44" t="s">
        <v>14</v>
      </c>
      <c r="AC11" s="44" t="s">
        <v>14</v>
      </c>
      <c r="AD11" s="44" t="s">
        <v>14</v>
      </c>
      <c r="AE11" s="44" t="s">
        <v>14</v>
      </c>
      <c r="AF11" s="44" t="s">
        <v>14</v>
      </c>
      <c r="AG11" s="44" t="s">
        <v>14</v>
      </c>
      <c r="AH11" s="44"/>
      <c r="AI11" s="44"/>
      <c r="AJ11" s="45" t="s">
        <v>14</v>
      </c>
      <c r="AK11" s="45" t="s">
        <v>14</v>
      </c>
      <c r="AL11" s="45" t="s">
        <v>14</v>
      </c>
      <c r="AM11" s="45" t="s">
        <v>14</v>
      </c>
      <c r="AN11" s="45" t="s">
        <v>14</v>
      </c>
      <c r="AO11" s="45" t="s">
        <v>14</v>
      </c>
      <c r="AP11" s="45" t="s">
        <v>14</v>
      </c>
      <c r="AQ11" s="45" t="s">
        <v>14</v>
      </c>
      <c r="AR11" s="45" t="s">
        <v>14</v>
      </c>
      <c r="AS11" s="45" t="s">
        <v>14</v>
      </c>
      <c r="AT11" s="45" t="s">
        <v>14</v>
      </c>
      <c r="AU11" s="45" t="s">
        <v>14</v>
      </c>
      <c r="AV11" s="45" t="s">
        <v>14</v>
      </c>
      <c r="AW11" s="45" t="s">
        <v>14</v>
      </c>
      <c r="AX11" s="43"/>
      <c r="AY11" s="49"/>
      <c r="AZ11" s="49"/>
      <c r="BA11" s="8"/>
      <c r="BB11" s="8"/>
      <c r="BC11" s="8"/>
      <c r="BD11" s="22"/>
      <c r="BE11" s="22"/>
      <c r="BF11" s="22"/>
      <c r="BG11" s="11"/>
      <c r="BH11" s="11"/>
      <c r="BI11" s="11"/>
      <c r="BJ11" s="11"/>
      <c r="BK11" s="11"/>
      <c r="BL11" s="11"/>
      <c r="BM11" s="12"/>
      <c r="BN11" s="11"/>
      <c r="BO11" s="11"/>
      <c r="BP11" s="11"/>
      <c r="BQ11" s="14"/>
      <c r="BR11" s="14"/>
      <c r="BS11" s="15"/>
      <c r="BT11" s="16"/>
      <c r="BU11" s="8"/>
      <c r="BV11" s="8"/>
      <c r="BW11" s="95"/>
    </row>
    <row r="12" spans="1:75" ht="21" customHeight="1">
      <c r="A12" s="96">
        <v>1</v>
      </c>
      <c r="B12" s="90">
        <v>1410040020</v>
      </c>
      <c r="C12" s="28" t="s">
        <v>22</v>
      </c>
      <c r="D12" s="29" t="s">
        <v>15</v>
      </c>
      <c r="E12" s="18" t="s">
        <v>20</v>
      </c>
      <c r="F12" s="19" t="s">
        <v>106</v>
      </c>
      <c r="G12" s="18" t="s">
        <v>21</v>
      </c>
      <c r="H12" s="17">
        <v>7</v>
      </c>
      <c r="I12" s="17">
        <v>9</v>
      </c>
      <c r="J12" s="17">
        <v>5</v>
      </c>
      <c r="K12" s="17">
        <v>6</v>
      </c>
      <c r="L12" s="17">
        <v>5</v>
      </c>
      <c r="M12" s="17">
        <v>5</v>
      </c>
      <c r="N12" s="17">
        <v>5</v>
      </c>
      <c r="O12" s="17">
        <v>5</v>
      </c>
      <c r="P12" s="24">
        <v>6</v>
      </c>
      <c r="Q12" s="17">
        <v>7</v>
      </c>
      <c r="R12" s="17">
        <v>5</v>
      </c>
      <c r="S12" s="17">
        <v>5</v>
      </c>
      <c r="T12" s="17">
        <v>5</v>
      </c>
      <c r="U12" s="17">
        <v>6</v>
      </c>
      <c r="V12" s="26">
        <v>5.23</v>
      </c>
      <c r="W12" s="17" t="s">
        <v>50</v>
      </c>
      <c r="X12" s="17">
        <v>6</v>
      </c>
      <c r="Y12" s="17">
        <v>5</v>
      </c>
      <c r="Z12" s="17">
        <v>6</v>
      </c>
      <c r="AA12" s="17">
        <v>5</v>
      </c>
      <c r="AB12" s="17">
        <v>6</v>
      </c>
      <c r="AC12" s="17">
        <v>5</v>
      </c>
      <c r="AD12" s="17">
        <v>6</v>
      </c>
      <c r="AE12" s="17">
        <v>5</v>
      </c>
      <c r="AF12" s="17">
        <v>7</v>
      </c>
      <c r="AG12" s="17">
        <v>5</v>
      </c>
      <c r="AH12" s="26">
        <v>5.59</v>
      </c>
      <c r="AI12" s="17" t="s">
        <v>50</v>
      </c>
      <c r="AJ12" s="20">
        <v>7</v>
      </c>
      <c r="AK12" s="27">
        <v>5</v>
      </c>
      <c r="AL12" s="25">
        <v>5</v>
      </c>
      <c r="AM12" s="25">
        <v>5</v>
      </c>
      <c r="AN12" s="25">
        <v>5</v>
      </c>
      <c r="AO12" s="25">
        <v>6</v>
      </c>
      <c r="AP12" s="25">
        <v>7</v>
      </c>
      <c r="AQ12" s="25">
        <v>6</v>
      </c>
      <c r="AR12" s="25">
        <v>6</v>
      </c>
      <c r="AS12" s="25">
        <v>8</v>
      </c>
      <c r="AT12" s="25">
        <v>6</v>
      </c>
      <c r="AU12" s="25">
        <v>7</v>
      </c>
      <c r="AV12" s="25">
        <v>7</v>
      </c>
      <c r="AW12" s="25">
        <v>7</v>
      </c>
      <c r="AX12" s="21">
        <f>ROUND((AJ12*4+AK12*3+AL12*5+AM12*3+AN12*3+AO12*4+AP12*3+AQ12*5+AR12*6+AS12*5+AT12*3+AU12*3+AV12*5+AW12*5)/57,2)</f>
        <v>6.28</v>
      </c>
      <c r="AY12" s="15" t="str">
        <f>IF(AX12&gt;=9,"Xuất sắc",IF(AX12&gt;=8,"Giỏi",IF(AX12&gt;=7,"Khá",IF(AX12&gt;=6,"TB Khá",IF(AX12&gt;=5,"T Bình",IF(AX12&gt;=4,"Yếu","Kém"))))))</f>
        <v>TB Khá</v>
      </c>
      <c r="AZ12" s="12">
        <f>ROUND((J12*3+K12*5+L12*3+M12*2+N12*2+O12*3+P12*5+Q12*3+R12*3+S12*3+T12*4+U12*3+X12*5+Y12*5+Z12*4+AA12*5+AB12*5+AC12*5+AD12*5+AE12*5+AF12*5+AG12*5+AJ12*4+AK12*3+AL12*5+AM12*3+AN12*3+AO12*4+AP12*3+AQ12*5+AR12*6+AS12*5+AT12*3+AU12*3+AV12*5+AW12*5)/145,2)</f>
        <v>5.83</v>
      </c>
      <c r="BA12" s="8">
        <f>IF(H12&lt;5,1,0)+IF(I12&lt;5,1,0)+IF(J12&lt;5,1,0)+IF(K12&lt;5,1,0)+IF(L12&lt;5,1,0)+IF(M12&lt;5,1,0)+IF(N12&lt;5,1,0)+IF(O12&lt;5,1,0)+IF(P12&lt;5,1,0)+IF(Q12&lt;5,1,0)+IF(R12&lt;5,1,0)+IF(S12&lt;5,1,0)+IF(T12&lt;5,1,0)+IF(U12&lt;5,1,0)</f>
        <v>0</v>
      </c>
      <c r="BB12" s="8">
        <f>IF(X12&lt;5,1,0)+IF(Y12&lt;5,1,0)+IF(Z12&lt;5,1,0)+IF(AA12&lt;5,1,0)+IF(AB12&lt;5,1,0)+IF(AC12&lt;5,1,0)+IF(AD12&lt;5,1,0)+IF(AE12&lt;5,1,0)+IF(AF12&lt;5,1,0)+IF(AG12&lt;5,1,0)</f>
        <v>0</v>
      </c>
      <c r="BC12" s="8">
        <f>IF(AJ12&lt;5,1,0)+IF(AK12&lt;5,1,0)+IF(AL12&lt;5,1,0)+IF(AM12&lt;5,1,0)+IF(AN12&lt;5,1,0)+IF(AO12&lt;5,1,0)+IF(AP12&lt;5,1,0)+IF(AQ12&lt;5,1,0)+IF(AR12&lt;5,1,0)+IF(AS12&lt;5,1,0)+IF(AT12&lt;5,1,0)+IF(AU12&lt;5,1,0)+IF(AV12&lt;5,1,0)+IF(AW12&lt;5,1,0)</f>
        <v>0</v>
      </c>
      <c r="BD12" s="8" t="str">
        <f>IF(AND(BA12=0,BB12=0,BC12=0),"X","")</f>
        <v>X</v>
      </c>
      <c r="BE12" s="8">
        <f>IF(AND(BA12=0,BB12=0,BC12=0),"","X")</f>
      </c>
      <c r="BF12" s="22"/>
      <c r="BG12" s="9">
        <v>8</v>
      </c>
      <c r="BH12" s="104">
        <v>4</v>
      </c>
      <c r="BI12" s="10">
        <v>5</v>
      </c>
      <c r="BJ12" s="11">
        <f>(BK12+BL12)/2</f>
        <v>6.2</v>
      </c>
      <c r="BK12" s="11">
        <v>6.2</v>
      </c>
      <c r="BL12" s="11">
        <v>6.2</v>
      </c>
      <c r="BM12" s="12">
        <v>4.4</v>
      </c>
      <c r="BN12" s="11">
        <f>(BO12+BP12)/2</f>
        <v>5</v>
      </c>
      <c r="BO12" s="12">
        <v>5</v>
      </c>
      <c r="BP12" s="12">
        <v>5</v>
      </c>
      <c r="BQ12" s="13">
        <f>(BJ12*2+BM12*2+BN12*3)/7</f>
        <v>5.171428571428572</v>
      </c>
      <c r="BR12" s="14">
        <f>ROUND((J12*3+K12*5+L12*3+M12*2+N12*2+O12*3+P12*5+Q12*3+R12*3+S12*3+T12*4+U12*3+X12*5+Y12*5+Z12*4+AA12*5+AB12*5+AC12*5+AD12*5+AE12*5+AF12*5+AG12*5+AJ12*4+AK12*3+AL12*5+AM12*3+AN12*3+AO12*4+AP12*3+AQ12*5+AR12*6+AS12*5+AT12*3+AU12*3+AV12*5+AW12*5+BH12*3+BI12*2)/150,2)</f>
        <v>5.79</v>
      </c>
      <c r="BS12" s="15"/>
      <c r="BT12" s="16" t="str">
        <f>IF(BG12&lt;4.5,"TRIET:"&amp;BG12,"")&amp;IF(BH12&lt;4.5,"LT:"&amp;BH12,"")&amp;IF(BI12&lt;4.5,"TH:"&amp;BI12,"")</f>
        <v>LT:4</v>
      </c>
      <c r="BU12" s="8">
        <f>IF(AND(BR12&gt;=5,BT12="",BG12&gt;=5,BH12&gt;=5,BI12&gt;=5),"CNTN","")</f>
      </c>
      <c r="BV12" s="98" t="str">
        <f>IF(BU12="","KCNTN","")</f>
        <v>KCNTN</v>
      </c>
      <c r="BW12" s="97"/>
    </row>
    <row r="13" spans="1:75" ht="21" customHeight="1">
      <c r="A13" s="50">
        <v>2</v>
      </c>
      <c r="B13" s="91">
        <v>1410040043</v>
      </c>
      <c r="C13" s="51" t="s">
        <v>23</v>
      </c>
      <c r="D13" s="52" t="s">
        <v>24</v>
      </c>
      <c r="E13" s="53" t="s">
        <v>25</v>
      </c>
      <c r="F13" s="53" t="s">
        <v>20</v>
      </c>
      <c r="G13" s="53" t="s">
        <v>16</v>
      </c>
      <c r="H13" s="54">
        <v>7</v>
      </c>
      <c r="I13" s="54">
        <v>8</v>
      </c>
      <c r="J13" s="54">
        <v>7</v>
      </c>
      <c r="K13" s="54">
        <v>5</v>
      </c>
      <c r="L13" s="54">
        <v>5</v>
      </c>
      <c r="M13" s="54">
        <v>7</v>
      </c>
      <c r="N13" s="54">
        <v>7</v>
      </c>
      <c r="O13" s="54">
        <v>5</v>
      </c>
      <c r="P13" s="55">
        <v>5</v>
      </c>
      <c r="Q13" s="54">
        <v>7</v>
      </c>
      <c r="R13" s="54">
        <v>5</v>
      </c>
      <c r="S13" s="54">
        <v>5</v>
      </c>
      <c r="T13" s="54">
        <v>6</v>
      </c>
      <c r="U13" s="54">
        <v>5</v>
      </c>
      <c r="V13" s="56">
        <v>5.54</v>
      </c>
      <c r="W13" s="54" t="s">
        <v>50</v>
      </c>
      <c r="X13" s="54">
        <v>5</v>
      </c>
      <c r="Y13" s="54">
        <v>5</v>
      </c>
      <c r="Z13" s="54">
        <v>5</v>
      </c>
      <c r="AA13" s="54">
        <v>6</v>
      </c>
      <c r="AB13" s="54">
        <v>5</v>
      </c>
      <c r="AC13" s="54">
        <v>5</v>
      </c>
      <c r="AD13" s="54">
        <v>6</v>
      </c>
      <c r="AE13" s="54">
        <v>5</v>
      </c>
      <c r="AF13" s="54">
        <v>5</v>
      </c>
      <c r="AG13" s="54">
        <v>5</v>
      </c>
      <c r="AH13" s="56">
        <v>5</v>
      </c>
      <c r="AI13" s="54" t="s">
        <v>50</v>
      </c>
      <c r="AJ13" s="57">
        <v>6</v>
      </c>
      <c r="AK13" s="58">
        <v>7</v>
      </c>
      <c r="AL13" s="59">
        <v>5</v>
      </c>
      <c r="AM13" s="59">
        <v>5</v>
      </c>
      <c r="AN13" s="59">
        <v>5</v>
      </c>
      <c r="AO13" s="59">
        <v>6</v>
      </c>
      <c r="AP13" s="59">
        <v>5</v>
      </c>
      <c r="AQ13" s="59">
        <v>6</v>
      </c>
      <c r="AR13" s="59">
        <v>5</v>
      </c>
      <c r="AS13" s="59">
        <v>6</v>
      </c>
      <c r="AT13" s="59">
        <v>5</v>
      </c>
      <c r="AU13" s="59">
        <v>6</v>
      </c>
      <c r="AV13" s="59">
        <v>7</v>
      </c>
      <c r="AW13" s="59">
        <v>8</v>
      </c>
      <c r="AX13" s="60">
        <v>5.91</v>
      </c>
      <c r="AY13" s="61" t="s">
        <v>50</v>
      </c>
      <c r="AZ13" s="62">
        <v>5.59</v>
      </c>
      <c r="BA13" s="8">
        <f>IF(H13&lt;5,1,0)+IF(I13&lt;5,1,0)+IF(J13&lt;5,1,0)+IF(K13&lt;5,1,0)+IF(L13&lt;5,1,0)+IF(M13&lt;5,1,0)+IF(N13&lt;5,1,0)+IF(O13&lt;5,1,0)+IF(P13&lt;5,1,0)+IF(Q13&lt;5,1,0)+IF(R13&lt;5,1,0)+IF(S13&lt;5,1,0)+IF(T13&lt;5,1,0)+IF(U13&lt;5,1,0)</f>
        <v>0</v>
      </c>
      <c r="BB13" s="8">
        <f>IF(X13&lt;5,1,0)+IF(Y13&lt;5,1,0)+IF(Z13&lt;5,1,0)+IF(AA13&lt;5,1,0)+IF(AB13&lt;5,1,0)+IF(AC13&lt;5,1,0)+IF(AD13&lt;5,1,0)+IF(AE13&lt;5,1,0)+IF(AF13&lt;5,1,0)+IF(AG13&lt;5,1,0)</f>
        <v>0</v>
      </c>
      <c r="BC13" s="8">
        <f>IF(AJ13&lt;5,1,0)+IF(AK13&lt;5,1,0)+IF(AL13&lt;5,1,0)+IF(AM13&lt;5,1,0)+IF(AN13&lt;5,1,0)+IF(AO13&lt;5,1,0)+IF(AP13&lt;5,1,0)+IF(AQ13&lt;5,1,0)+IF(AR13&lt;5,1,0)+IF(AS13&lt;5,1,0)+IF(AT13&lt;5,1,0)+IF(AU13&lt;5,1,0)+IF(AV13&lt;5,1,0)+IF(AW13&lt;5,1,0)</f>
        <v>0</v>
      </c>
      <c r="BD13" s="8" t="str">
        <f>IF(AND(BA13=0,BB13=0,BC13=0),"X","")</f>
        <v>X</v>
      </c>
      <c r="BE13" s="8">
        <f>IF(AND(BA13=0,BB13=0,BC13=0),"","X")</f>
      </c>
      <c r="BF13" s="22"/>
      <c r="BG13" s="105">
        <v>8</v>
      </c>
      <c r="BH13" s="105">
        <v>4</v>
      </c>
      <c r="BI13" s="63">
        <v>6</v>
      </c>
      <c r="BJ13" s="64">
        <f>(BK13+BL13)/2</f>
        <v>6.1</v>
      </c>
      <c r="BK13" s="65">
        <v>6.1</v>
      </c>
      <c r="BL13" s="65">
        <v>6.1</v>
      </c>
      <c r="BM13" s="62">
        <v>6.1</v>
      </c>
      <c r="BN13" s="65">
        <f>(BO13+BP13)/2</f>
        <v>6</v>
      </c>
      <c r="BO13" s="62">
        <v>6</v>
      </c>
      <c r="BP13" s="62">
        <v>6</v>
      </c>
      <c r="BQ13" s="66">
        <f>(BJ13*2+BM13*2+BN13*3)/7</f>
        <v>6.057142857142857</v>
      </c>
      <c r="BR13" s="67">
        <f>ROUND((J13*3+K13*5+L13*3+M13*2+N13*2+O13*3+P13*5+Q13*3+R13*3+S13*3+T13*4+U13*3+X13*5+Y13*5+Z13*4+AA13*5+AB13*5+AC13*5+AD13*5+AE13*5+AF13*5+AG13*5+AJ13*4+AK13*3+AL13*5+AM13*3+AN13*3+AO13*4+AP13*3+AQ13*5+AR13*6+AS13*5+AT13*3+AU13*3+AV13*5+AW13*5+BH13*3+BI13*2)/150,2)</f>
        <v>5.57</v>
      </c>
      <c r="BS13" s="68"/>
      <c r="BT13" s="69" t="str">
        <f>IF(BG13&lt;4.5,"TRIET:"&amp;BG13,"")&amp;IF(BH13&lt;4.5,"LT:"&amp;BH13,"")&amp;IF(BI13&lt;4.5,"TH:"&amp;BI13,"")</f>
        <v>LT:4</v>
      </c>
      <c r="BU13" s="30">
        <f>IF(AND(BR13&gt;=5,BT13="",BG13&gt;=5,BH13&gt;=5,BI13&gt;=5),"CNTN","")</f>
      </c>
      <c r="BV13" s="99" t="str">
        <f>IF(BU13="","KCNTN","")</f>
        <v>KCNTN</v>
      </c>
      <c r="BW13" s="97"/>
    </row>
    <row r="14" spans="1:55" ht="16.5" customHeight="1">
      <c r="A14" s="70" t="s">
        <v>112</v>
      </c>
      <c r="B14" s="70"/>
      <c r="C14" s="71"/>
      <c r="D14" s="71"/>
      <c r="E14" s="72"/>
      <c r="F14" s="72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BC14" s="75">
        <v>27</v>
      </c>
    </row>
    <row r="15" spans="1:74" ht="16.5" customHeight="1">
      <c r="A15" s="70"/>
      <c r="B15" s="76" t="s">
        <v>99</v>
      </c>
      <c r="C15" s="71"/>
      <c r="D15" s="71"/>
      <c r="E15" s="72" t="s">
        <v>102</v>
      </c>
      <c r="F15" s="72" t="s">
        <v>103</v>
      </c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7" t="s">
        <v>77</v>
      </c>
      <c r="AK15" s="74"/>
      <c r="AL15" s="74"/>
      <c r="AM15" s="23"/>
      <c r="AN15" s="77"/>
      <c r="AO15" s="77"/>
      <c r="AP15" s="77"/>
      <c r="AQ15" s="74"/>
      <c r="BG15" s="78"/>
      <c r="BR15" s="79"/>
      <c r="BV15" s="79"/>
    </row>
    <row r="16" spans="1:74" ht="16.5" customHeight="1">
      <c r="A16" s="80"/>
      <c r="B16" s="81" t="s">
        <v>100</v>
      </c>
      <c r="C16" s="71"/>
      <c r="D16" s="23"/>
      <c r="E16" s="31">
        <f>COUNTIF($BU$12:$BU$13,"CNTN")</f>
        <v>0</v>
      </c>
      <c r="F16" s="82">
        <f>E16*100/A13</f>
        <v>0</v>
      </c>
      <c r="AJ16" s="84" t="s">
        <v>41</v>
      </c>
      <c r="AM16" s="23"/>
      <c r="AN16" s="84"/>
      <c r="AO16" s="1">
        <f>COUNTIF($AY$12:$AY$12,"Xuất sắc")</f>
        <v>0</v>
      </c>
      <c r="AP16" s="84"/>
      <c r="AQ16" s="23"/>
      <c r="AS16" s="84" t="s">
        <v>17</v>
      </c>
      <c r="AU16" s="23"/>
      <c r="AV16" s="23"/>
      <c r="AY16" s="1">
        <f>COUNTIF($AY$12:$AY$12,"TB Khá")</f>
        <v>1</v>
      </c>
      <c r="AZ16" s="113" t="s">
        <v>58</v>
      </c>
      <c r="BA16" s="113"/>
      <c r="BB16" s="1">
        <f>COUNTIF($AY$12:$AY$12,"Kém")</f>
        <v>0</v>
      </c>
      <c r="BG16" s="81"/>
      <c r="BI16" s="85"/>
      <c r="BR16" s="85"/>
      <c r="BS16" s="81"/>
      <c r="BU16" s="85"/>
      <c r="BV16" s="85"/>
    </row>
    <row r="17" spans="1:74" ht="20.25" customHeight="1">
      <c r="A17" s="80"/>
      <c r="B17" s="81" t="s">
        <v>101</v>
      </c>
      <c r="E17" s="31">
        <f>A13-E16</f>
        <v>2</v>
      </c>
      <c r="F17" s="87">
        <f>100-F16</f>
        <v>100</v>
      </c>
      <c r="AJ17" s="84" t="s">
        <v>42</v>
      </c>
      <c r="AN17" s="84"/>
      <c r="AO17" s="1">
        <f>COUNTIF($AY$12:$AY$12,"Giỏi")</f>
        <v>0</v>
      </c>
      <c r="AP17" s="84"/>
      <c r="AS17" s="84" t="s">
        <v>18</v>
      </c>
      <c r="AY17" s="1">
        <f>COUNTIF($AY$12:$AY$12,"T Bình")</f>
        <v>0</v>
      </c>
      <c r="BG17" s="81"/>
      <c r="BI17" s="85"/>
      <c r="BR17" s="85"/>
      <c r="BV17" s="85"/>
    </row>
    <row r="18" spans="1:75" ht="20.25" customHeight="1">
      <c r="A18" s="88"/>
      <c r="B18" s="76" t="s">
        <v>114</v>
      </c>
      <c r="BR18" s="111" t="s">
        <v>111</v>
      </c>
      <c r="BS18" s="111"/>
      <c r="BT18" s="111"/>
      <c r="BU18" s="111"/>
      <c r="BV18" s="111"/>
      <c r="BW18" s="111"/>
    </row>
    <row r="19" spans="1:75" s="102" customFormat="1" ht="20.25" customHeight="1">
      <c r="A19" s="110" t="s">
        <v>105</v>
      </c>
      <c r="B19" s="110"/>
      <c r="C19" s="110"/>
      <c r="D19" s="110"/>
      <c r="E19" s="110"/>
      <c r="F19" s="108" t="s">
        <v>104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R19" s="110" t="s">
        <v>19</v>
      </c>
      <c r="BS19" s="110"/>
      <c r="BT19" s="110"/>
      <c r="BU19" s="110"/>
      <c r="BV19" s="110"/>
      <c r="BW19" s="110"/>
    </row>
    <row r="20" spans="1:75" s="102" customFormat="1" ht="27" customHeight="1">
      <c r="A20" s="100"/>
      <c r="B20" s="100"/>
      <c r="C20" s="100"/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R20" s="100"/>
      <c r="BS20" s="100"/>
      <c r="BT20" s="100"/>
      <c r="BU20" s="100"/>
      <c r="BV20" s="100"/>
      <c r="BW20" s="100"/>
    </row>
    <row r="21" spans="1:75" s="103" customFormat="1" ht="24" customHeight="1">
      <c r="A21" s="107" t="s">
        <v>110</v>
      </c>
      <c r="B21" s="107"/>
      <c r="C21" s="107"/>
      <c r="D21" s="107"/>
      <c r="E21" s="107"/>
      <c r="F21" s="108" t="s">
        <v>108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R21" s="109" t="s">
        <v>109</v>
      </c>
      <c r="BS21" s="109"/>
      <c r="BT21" s="109"/>
      <c r="BU21" s="109"/>
      <c r="BV21" s="109"/>
      <c r="BW21" s="109"/>
    </row>
    <row r="22" ht="24.75" customHeight="1"/>
    <row r="23" ht="24.75" customHeight="1"/>
    <row r="24" ht="24.75" customHeight="1"/>
  </sheetData>
  <sheetProtection/>
  <autoFilter ref="A11:BD19"/>
  <mergeCells count="41">
    <mergeCell ref="A1:F1"/>
    <mergeCell ref="G1:BW1"/>
    <mergeCell ref="A2:F2"/>
    <mergeCell ref="G2:BW2"/>
    <mergeCell ref="A4:BW4"/>
    <mergeCell ref="A5:BW5"/>
    <mergeCell ref="A7:A10"/>
    <mergeCell ref="B7:B10"/>
    <mergeCell ref="C7:D10"/>
    <mergeCell ref="E7:F9"/>
    <mergeCell ref="G7:G10"/>
    <mergeCell ref="V7:AX7"/>
    <mergeCell ref="BW7:BW10"/>
    <mergeCell ref="V8:V9"/>
    <mergeCell ref="AH8:AH9"/>
    <mergeCell ref="AX8:AX9"/>
    <mergeCell ref="BG8:BG9"/>
    <mergeCell ref="BH8:BH9"/>
    <mergeCell ref="AZ7:AZ10"/>
    <mergeCell ref="BA7:BC9"/>
    <mergeCell ref="BD7:BE9"/>
    <mergeCell ref="BF7:BF10"/>
    <mergeCell ref="F19:BI19"/>
    <mergeCell ref="BR7:BR9"/>
    <mergeCell ref="BS7:BS10"/>
    <mergeCell ref="BT7:BT10"/>
    <mergeCell ref="BU7:BV7"/>
    <mergeCell ref="BG7:BN7"/>
    <mergeCell ref="BQ7:BQ10"/>
    <mergeCell ref="BI8:BI9"/>
    <mergeCell ref="BJ8:BN8"/>
    <mergeCell ref="A6:BW6"/>
    <mergeCell ref="A21:E21"/>
    <mergeCell ref="F21:BI21"/>
    <mergeCell ref="BR21:BW21"/>
    <mergeCell ref="BR19:BW19"/>
    <mergeCell ref="BR18:BW18"/>
    <mergeCell ref="BU8:BU10"/>
    <mergeCell ref="BV8:BV10"/>
    <mergeCell ref="AZ16:BA16"/>
    <mergeCell ref="A19:E19"/>
  </mergeCells>
  <printOptions/>
  <pageMargins left="0.37" right="0.39" top="0.45" bottom="0.38" header="0.25" footer="0.44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Y TE 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DAO TAO</dc:creator>
  <cp:keywords/>
  <dc:description/>
  <cp:lastModifiedBy>Microsoft</cp:lastModifiedBy>
  <cp:lastPrinted>2019-09-20T02:51:03Z</cp:lastPrinted>
  <dcterms:created xsi:type="dcterms:W3CDTF">2014-11-19T07:43:28Z</dcterms:created>
  <dcterms:modified xsi:type="dcterms:W3CDTF">2019-09-24T08:27:07Z</dcterms:modified>
  <cp:category/>
  <cp:version/>
  <cp:contentType/>
  <cp:contentStatus/>
</cp:coreProperties>
</file>